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80"/>
  </bookViews>
  <sheets>
    <sheet name="ペース走" sheetId="1" r:id="rId1"/>
    <sheet name="ビルドアップ走" sheetId="3" r:id="rId2"/>
  </sheets>
  <definedNames>
    <definedName name="_xlnm.Print_Area" localSheetId="1">ビルドアップ走!$B$1:$X$19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3" l="1"/>
  <c r="S19" i="3" s="1"/>
  <c r="N19" i="3"/>
  <c r="O19" i="3" s="1"/>
  <c r="J19" i="3"/>
  <c r="K19" i="3" s="1"/>
  <c r="F19" i="3"/>
  <c r="G19" i="3" s="1"/>
  <c r="C19" i="3"/>
  <c r="X18" i="3"/>
  <c r="S18" i="3"/>
  <c r="K18" i="3"/>
  <c r="C18" i="3"/>
  <c r="R17" i="3"/>
  <c r="S17" i="3" s="1"/>
  <c r="N17" i="3"/>
  <c r="O17" i="3" s="1"/>
  <c r="J17" i="3"/>
  <c r="K17" i="3" s="1"/>
  <c r="F17" i="3"/>
  <c r="G17" i="3" s="1"/>
  <c r="C17" i="3"/>
  <c r="X16" i="3"/>
  <c r="S16" i="3"/>
  <c r="K16" i="3"/>
  <c r="C16" i="3"/>
  <c r="R15" i="3"/>
  <c r="S15" i="3" s="1"/>
  <c r="N15" i="3"/>
  <c r="O15" i="3" s="1"/>
  <c r="J15" i="3"/>
  <c r="K15" i="3" s="1"/>
  <c r="F15" i="3"/>
  <c r="G15" i="3" s="1"/>
  <c r="C15" i="3"/>
  <c r="X14" i="3"/>
  <c r="S14" i="3"/>
  <c r="K14" i="3"/>
  <c r="C14" i="3"/>
  <c r="R13" i="3"/>
  <c r="S13" i="3" s="1"/>
  <c r="N13" i="3"/>
  <c r="O13" i="3" s="1"/>
  <c r="J13" i="3"/>
  <c r="K13" i="3" s="1"/>
  <c r="F13" i="3"/>
  <c r="G13" i="3" s="1"/>
  <c r="C13" i="3"/>
  <c r="X12" i="3"/>
  <c r="S12" i="3"/>
  <c r="K12" i="3"/>
  <c r="C12" i="3"/>
  <c r="R11" i="3"/>
  <c r="S11" i="3" s="1"/>
  <c r="N11" i="3"/>
  <c r="O11" i="3" s="1"/>
  <c r="J11" i="3"/>
  <c r="K11" i="3" s="1"/>
  <c r="F11" i="3"/>
  <c r="G11" i="3" s="1"/>
  <c r="C11" i="3"/>
  <c r="X10" i="3"/>
  <c r="S10" i="3"/>
  <c r="K10" i="3"/>
  <c r="C10" i="3"/>
  <c r="R9" i="3"/>
  <c r="S9" i="3" s="1"/>
  <c r="N9" i="3"/>
  <c r="O9" i="3" s="1"/>
  <c r="J9" i="3"/>
  <c r="K9" i="3" s="1"/>
  <c r="F9" i="3"/>
  <c r="G9" i="3" s="1"/>
  <c r="C9" i="3"/>
  <c r="X8" i="3"/>
  <c r="S8" i="3"/>
  <c r="K8" i="3"/>
  <c r="C8" i="3"/>
  <c r="R7" i="3"/>
  <c r="S7" i="3" s="1"/>
  <c r="N7" i="3"/>
  <c r="O7" i="3" s="1"/>
  <c r="J7" i="3"/>
  <c r="K7" i="3" s="1"/>
  <c r="F7" i="3"/>
  <c r="G7" i="3" s="1"/>
  <c r="C7" i="3"/>
  <c r="X6" i="3"/>
  <c r="S6" i="3"/>
  <c r="K6" i="3"/>
  <c r="C6" i="3"/>
  <c r="R5" i="3"/>
  <c r="S5" i="3" s="1"/>
  <c r="N5" i="3"/>
  <c r="O5" i="3" s="1"/>
  <c r="J5" i="3"/>
  <c r="K5" i="3" s="1"/>
  <c r="F5" i="3"/>
  <c r="G5" i="3" s="1"/>
  <c r="C5" i="3"/>
  <c r="X4" i="3"/>
  <c r="S4" i="3"/>
  <c r="K4" i="3"/>
  <c r="C4" i="3"/>
  <c r="H6" i="1"/>
  <c r="H7" i="1"/>
  <c r="H8" i="1"/>
  <c r="H9" i="1"/>
  <c r="H10" i="1"/>
  <c r="H11" i="1"/>
  <c r="H5" i="1"/>
  <c r="H4" i="1"/>
  <c r="G4" i="3" l="1"/>
  <c r="O4" i="3"/>
  <c r="V4" i="3"/>
  <c r="G6" i="3"/>
  <c r="O6" i="3"/>
  <c r="V6" i="3"/>
  <c r="G8" i="3"/>
  <c r="O8" i="3"/>
  <c r="V8" i="3"/>
  <c r="G10" i="3"/>
  <c r="O10" i="3"/>
  <c r="V10" i="3"/>
  <c r="G12" i="3"/>
  <c r="O12" i="3"/>
  <c r="V12" i="3"/>
  <c r="G14" i="3"/>
  <c r="O14" i="3"/>
  <c r="V14" i="3"/>
  <c r="G16" i="3"/>
  <c r="O16" i="3"/>
  <c r="V16" i="3"/>
  <c r="G18" i="3"/>
  <c r="O18" i="3"/>
  <c r="V18" i="3"/>
  <c r="G11" i="1"/>
  <c r="C11" i="1"/>
  <c r="B11" i="1"/>
  <c r="G10" i="1"/>
  <c r="C10" i="1"/>
  <c r="B10" i="1"/>
  <c r="G9" i="1"/>
  <c r="C9" i="1"/>
  <c r="B9" i="1"/>
  <c r="G8" i="1"/>
  <c r="C8" i="1"/>
  <c r="B8" i="1"/>
  <c r="G7" i="1"/>
  <c r="C7" i="1"/>
  <c r="B7" i="1"/>
  <c r="G6" i="1"/>
  <c r="C6" i="1"/>
  <c r="B6" i="1"/>
  <c r="G5" i="1"/>
  <c r="C5" i="1"/>
  <c r="B5" i="1"/>
  <c r="C4" i="1"/>
  <c r="B4" i="1"/>
</calcChain>
</file>

<file path=xl/sharedStrings.xml><?xml version="1.0" encoding="utf-8"?>
<sst xmlns="http://schemas.openxmlformats.org/spreadsheetml/2006/main" count="114" uniqueCount="34">
  <si>
    <t>チーム</t>
    <phoneticPr fontId="1"/>
  </si>
  <si>
    <t>設定タイム</t>
    <rPh sb="0" eb="2">
      <t>セッテイ</t>
    </rPh>
    <phoneticPr fontId="1"/>
  </si>
  <si>
    <t>所要時間</t>
    <rPh sb="0" eb="2">
      <t>ショヨウ</t>
    </rPh>
    <rPh sb="2" eb="4">
      <t>ジカン</t>
    </rPh>
    <phoneticPr fontId="1"/>
  </si>
  <si>
    <t>Ａチーム</t>
    <phoneticPr fontId="1"/>
  </si>
  <si>
    <t>約56分</t>
    <rPh sb="0" eb="1">
      <t>ヤク</t>
    </rPh>
    <rPh sb="3" eb="4">
      <t>プン</t>
    </rPh>
    <phoneticPr fontId="1"/>
  </si>
  <si>
    <t>Ｂチーム</t>
    <phoneticPr fontId="1"/>
  </si>
  <si>
    <t>約57分</t>
    <rPh sb="0" eb="1">
      <t>ヤク</t>
    </rPh>
    <rPh sb="3" eb="4">
      <t>プン</t>
    </rPh>
    <phoneticPr fontId="1"/>
  </si>
  <si>
    <t>Ｃチーム</t>
    <phoneticPr fontId="1"/>
  </si>
  <si>
    <t>約58分</t>
    <rPh sb="0" eb="1">
      <t>ヤク</t>
    </rPh>
    <rPh sb="3" eb="4">
      <t>プン</t>
    </rPh>
    <phoneticPr fontId="1"/>
  </si>
  <si>
    <t>Ｄチーム</t>
    <phoneticPr fontId="1"/>
  </si>
  <si>
    <t>Ｅチーム</t>
    <phoneticPr fontId="1"/>
  </si>
  <si>
    <t>Ｆチーム</t>
    <phoneticPr fontId="1"/>
  </si>
  <si>
    <t>約54分</t>
    <rPh sb="0" eb="1">
      <t>ヤク</t>
    </rPh>
    <rPh sb="3" eb="4">
      <t>プン</t>
    </rPh>
    <phoneticPr fontId="1"/>
  </si>
  <si>
    <t>Ｇチーム</t>
    <phoneticPr fontId="1"/>
  </si>
  <si>
    <t>Ｈチーム</t>
    <phoneticPr fontId="1"/>
  </si>
  <si>
    <t>⇒</t>
    <phoneticPr fontId="1"/>
  </si>
  <si>
    <t>×</t>
    <phoneticPr fontId="1"/>
  </si>
  <si>
    <t>Ｅチーム</t>
    <phoneticPr fontId="1"/>
  </si>
  <si>
    <t>ペース走</t>
    <rPh sb="3" eb="4">
      <t>ハシ</t>
    </rPh>
    <phoneticPr fontId="1"/>
  </si>
  <si>
    <t>距離</t>
    <rPh sb="0" eb="2">
      <t>キョリ</t>
    </rPh>
    <phoneticPr fontId="1"/>
  </si>
  <si>
    <t>チーム</t>
    <phoneticPr fontId="1"/>
  </si>
  <si>
    <t>設定タイム</t>
    <rPh sb="0" eb="2">
      <t>セッテイ</t>
    </rPh>
    <phoneticPr fontId="1"/>
  </si>
  <si>
    <t>所要時間</t>
    <rPh sb="0" eb="2">
      <t>ショヨウ</t>
    </rPh>
    <rPh sb="2" eb="4">
      <t>ジカン</t>
    </rPh>
    <phoneticPr fontId="1"/>
  </si>
  <si>
    <t>距離</t>
    <rPh sb="0" eb="2">
      <t>キョリ</t>
    </rPh>
    <phoneticPr fontId="1"/>
  </si>
  <si>
    <t>Ａチーム</t>
    <phoneticPr fontId="1"/>
  </si>
  <si>
    <t>⇒</t>
    <phoneticPr fontId="1"/>
  </si>
  <si>
    <t>×</t>
    <phoneticPr fontId="1"/>
  </si>
  <si>
    <t>約５７分</t>
    <rPh sb="0" eb="1">
      <t>ヤク</t>
    </rPh>
    <rPh sb="3" eb="4">
      <t>フン</t>
    </rPh>
    <phoneticPr fontId="1"/>
  </si>
  <si>
    <t>約５５分</t>
    <rPh sb="0" eb="1">
      <t>ヤク</t>
    </rPh>
    <rPh sb="3" eb="4">
      <t>フン</t>
    </rPh>
    <phoneticPr fontId="1"/>
  </si>
  <si>
    <t>約５６分</t>
    <rPh sb="0" eb="1">
      <t>ヤク</t>
    </rPh>
    <rPh sb="3" eb="4">
      <t>フン</t>
    </rPh>
    <phoneticPr fontId="1"/>
  </si>
  <si>
    <t>Ｇチーム</t>
    <phoneticPr fontId="1"/>
  </si>
  <si>
    <t>約５３分</t>
    <rPh sb="0" eb="1">
      <t>ヤク</t>
    </rPh>
    <rPh sb="3" eb="4">
      <t>フン</t>
    </rPh>
    <phoneticPr fontId="1"/>
  </si>
  <si>
    <t>Ｈチーム</t>
    <phoneticPr fontId="1"/>
  </si>
  <si>
    <t>ビルドアップ走</t>
    <rPh sb="6" eb="7">
      <t>ハシ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</si>
</sst>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6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/>
  </sheetViews>
  <sheetFormatPr defaultRowHeight="13.5" x14ac:dyDescent="0.15"/>
  <cols>
    <col min="1" max="1" width="23.625" style="3" customWidth="1"/>
    <col min="2" max="2" width="48" style="3" customWidth="1"/>
    <col min="3" max="3" width="32.625" style="3" customWidth="1"/>
    <col min="4" max="4" width="6" style="3" hidden="1" customWidth="1"/>
    <col min="5" max="5" width="13.75" style="3" hidden="1" customWidth="1"/>
    <col min="6" max="6" width="16.125" style="3" customWidth="1"/>
    <col min="7" max="7" width="5.375" style="3" hidden="1" customWidth="1"/>
    <col min="8" max="8" width="16.375" style="3" customWidth="1"/>
    <col min="9" max="16384" width="9" style="3"/>
  </cols>
  <sheetData>
    <row r="1" spans="1:8" ht="32.25" x14ac:dyDescent="0.15">
      <c r="A1" s="2" t="s">
        <v>18</v>
      </c>
    </row>
    <row r="2" spans="1:8" ht="16.5" customHeight="1" x14ac:dyDescent="0.15">
      <c r="A2" s="2"/>
    </row>
    <row r="3" spans="1:8" ht="45" customHeight="1" x14ac:dyDescent="0.15">
      <c r="A3" s="7" t="s">
        <v>0</v>
      </c>
      <c r="B3" s="18" t="s">
        <v>1</v>
      </c>
      <c r="C3" s="18"/>
      <c r="D3" s="7"/>
      <c r="E3" s="7"/>
      <c r="F3" s="7" t="s">
        <v>2</v>
      </c>
      <c r="G3" s="8"/>
      <c r="H3" s="7" t="s">
        <v>19</v>
      </c>
    </row>
    <row r="4" spans="1:8" ht="51.75" customHeight="1" x14ac:dyDescent="0.15">
      <c r="A4" s="9" t="s">
        <v>3</v>
      </c>
      <c r="B4" s="5" t="str">
        <f>CONCATENATE(TEXT(D4/86400,"m分ss秒"),"／周　×　",E4,"周")</f>
        <v>2分48秒／周　×　20周</v>
      </c>
      <c r="C4" s="6" t="str">
        <f>CONCATENATE("【",TEXT(D4/7*10/86400,"m分ss秒"),"／キロ】")</f>
        <v>【4分00秒／キロ】</v>
      </c>
      <c r="D4" s="10">
        <v>168</v>
      </c>
      <c r="E4" s="10">
        <v>20</v>
      </c>
      <c r="F4" s="9" t="s">
        <v>4</v>
      </c>
      <c r="G4" s="8"/>
      <c r="H4" s="11" t="str">
        <f>CONCATENATE(0.7*E4,"キロ")</f>
        <v>14キロ</v>
      </c>
    </row>
    <row r="5" spans="1:8" ht="51.75" customHeight="1" x14ac:dyDescent="0.15">
      <c r="A5" s="9" t="s">
        <v>5</v>
      </c>
      <c r="B5" s="5" t="str">
        <f t="shared" ref="B5:B11" si="0">CONCATENATE(TEXT(D5/86400,"m分ss秒"),"／周　×　",E5,"周")</f>
        <v>3分00秒／周　×　19周</v>
      </c>
      <c r="C5" s="6" t="str">
        <f t="shared" ref="C5:C11" si="1">CONCATENATE("【",TEXT(D5/7*10/86400,"m分ss秒"),"／キロ】")</f>
        <v>【4分17秒／キロ】</v>
      </c>
      <c r="D5" s="10">
        <v>180</v>
      </c>
      <c r="E5" s="10">
        <v>19</v>
      </c>
      <c r="F5" s="9" t="s">
        <v>6</v>
      </c>
      <c r="G5" s="8" t="str">
        <f>TEXT(D5*E5/86400,"mm:ss")</f>
        <v>57:00</v>
      </c>
      <c r="H5" s="11" t="str">
        <f>CONCATENATE(0.7*E5,"キロ")</f>
        <v>13.3キロ</v>
      </c>
    </row>
    <row r="6" spans="1:8" ht="51.75" customHeight="1" x14ac:dyDescent="0.15">
      <c r="A6" s="9" t="s">
        <v>7</v>
      </c>
      <c r="B6" s="5" t="str">
        <f t="shared" si="0"/>
        <v>3分15秒／周　×　18周</v>
      </c>
      <c r="C6" s="6" t="str">
        <f t="shared" si="1"/>
        <v>【4分39秒／キロ】</v>
      </c>
      <c r="D6" s="10">
        <v>195</v>
      </c>
      <c r="E6" s="10">
        <v>18</v>
      </c>
      <c r="F6" s="9" t="s">
        <v>8</v>
      </c>
      <c r="G6" s="8" t="str">
        <f>TEXT(D6*E6/86400,"mm:ss")</f>
        <v>58:30</v>
      </c>
      <c r="H6" s="11" t="str">
        <f t="shared" ref="H6:H11" si="2">CONCATENATE(0.7*E6,"キロ")</f>
        <v>12.6キロ</v>
      </c>
    </row>
    <row r="7" spans="1:8" ht="51.75" customHeight="1" x14ac:dyDescent="0.15">
      <c r="A7" s="9" t="s">
        <v>9</v>
      </c>
      <c r="B7" s="5" t="str">
        <f t="shared" si="0"/>
        <v>3分30秒／周　×　16周</v>
      </c>
      <c r="C7" s="6" t="str">
        <f t="shared" si="1"/>
        <v>【5分00秒／キロ】</v>
      </c>
      <c r="D7" s="10">
        <v>210</v>
      </c>
      <c r="E7" s="10">
        <v>16</v>
      </c>
      <c r="F7" s="9" t="s">
        <v>4</v>
      </c>
      <c r="G7" s="8" t="str">
        <f t="shared" ref="G7:G11" si="3">TEXT(D7*E7/86400,"mm:ss")</f>
        <v>56:00</v>
      </c>
      <c r="H7" s="11" t="str">
        <f t="shared" si="2"/>
        <v>11.2キロ</v>
      </c>
    </row>
    <row r="8" spans="1:8" ht="51.75" customHeight="1" x14ac:dyDescent="0.15">
      <c r="A8" s="9" t="s">
        <v>10</v>
      </c>
      <c r="B8" s="5" t="str">
        <f t="shared" si="0"/>
        <v>3分50秒／周　×　15周</v>
      </c>
      <c r="C8" s="6" t="str">
        <f t="shared" si="1"/>
        <v>【5分29秒／キロ】</v>
      </c>
      <c r="D8" s="10">
        <v>230</v>
      </c>
      <c r="E8" s="10">
        <v>15</v>
      </c>
      <c r="F8" s="9" t="s">
        <v>6</v>
      </c>
      <c r="G8" s="8" t="str">
        <f t="shared" si="3"/>
        <v>57:30</v>
      </c>
      <c r="H8" s="11" t="str">
        <f t="shared" si="2"/>
        <v>10.5キロ</v>
      </c>
    </row>
    <row r="9" spans="1:8" ht="51.75" customHeight="1" x14ac:dyDescent="0.15">
      <c r="A9" s="9" t="s">
        <v>11</v>
      </c>
      <c r="B9" s="5" t="str">
        <f t="shared" si="0"/>
        <v>4分10秒／周　×　13周</v>
      </c>
      <c r="C9" s="6" t="str">
        <f t="shared" si="1"/>
        <v>【5分57秒／キロ】</v>
      </c>
      <c r="D9" s="10">
        <v>250</v>
      </c>
      <c r="E9" s="10">
        <v>13</v>
      </c>
      <c r="F9" s="9" t="s">
        <v>12</v>
      </c>
      <c r="G9" s="8" t="str">
        <f t="shared" si="3"/>
        <v>54:10</v>
      </c>
      <c r="H9" s="11" t="str">
        <f t="shared" si="2"/>
        <v>9.1キロ</v>
      </c>
    </row>
    <row r="10" spans="1:8" ht="51.75" customHeight="1" x14ac:dyDescent="0.15">
      <c r="A10" s="9" t="s">
        <v>13</v>
      </c>
      <c r="B10" s="5" t="str">
        <f t="shared" si="0"/>
        <v>4分30秒／周　×　12周</v>
      </c>
      <c r="C10" s="6" t="str">
        <f t="shared" si="1"/>
        <v>【6分26秒／キロ】</v>
      </c>
      <c r="D10" s="10">
        <v>270</v>
      </c>
      <c r="E10" s="10">
        <v>12</v>
      </c>
      <c r="F10" s="9" t="s">
        <v>12</v>
      </c>
      <c r="G10" s="8" t="str">
        <f t="shared" si="3"/>
        <v>54:00</v>
      </c>
      <c r="H10" s="11" t="str">
        <f t="shared" si="2"/>
        <v>8.4キロ</v>
      </c>
    </row>
    <row r="11" spans="1:8" ht="51.75" customHeight="1" x14ac:dyDescent="0.15">
      <c r="A11" s="9" t="s">
        <v>14</v>
      </c>
      <c r="B11" s="5" t="str">
        <f t="shared" si="0"/>
        <v>4分55秒／周　×　11周</v>
      </c>
      <c r="C11" s="6" t="str">
        <f t="shared" si="1"/>
        <v>【7分01秒／キロ】</v>
      </c>
      <c r="D11" s="10">
        <v>295</v>
      </c>
      <c r="E11" s="10">
        <v>11</v>
      </c>
      <c r="F11" s="9" t="s">
        <v>12</v>
      </c>
      <c r="G11" s="8" t="str">
        <f t="shared" si="3"/>
        <v>54:05</v>
      </c>
      <c r="H11" s="11" t="str">
        <f t="shared" si="2"/>
        <v>7.7キロ</v>
      </c>
    </row>
  </sheetData>
  <mergeCells count="1">
    <mergeCell ref="B3:C3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topLeftCell="B1" workbookViewId="0">
      <selection activeCell="B1" sqref="B1"/>
    </sheetView>
  </sheetViews>
  <sheetFormatPr defaultRowHeight="13.5" x14ac:dyDescent="0.15"/>
  <cols>
    <col min="1" max="1" width="0" hidden="1" customWidth="1"/>
    <col min="2" max="2" width="13.875" customWidth="1"/>
    <col min="3" max="3" width="14.375" customWidth="1"/>
    <col min="4" max="4" width="3.625" style="1" customWidth="1"/>
    <col min="5" max="5" width="4.375" style="1" customWidth="1"/>
    <col min="6" max="6" width="5.625" style="1" customWidth="1"/>
    <col min="7" max="7" width="14.375" customWidth="1"/>
    <col min="8" max="8" width="3.625" style="1" customWidth="1"/>
    <col min="9" max="9" width="4.375" style="1" customWidth="1"/>
    <col min="10" max="10" width="5.625" style="1" customWidth="1"/>
    <col min="11" max="11" width="14.375" customWidth="1"/>
    <col min="12" max="12" width="3.625" style="1" customWidth="1"/>
    <col min="13" max="13" width="4.375" style="1" customWidth="1"/>
    <col min="14" max="14" width="5.625" style="1" customWidth="1"/>
    <col min="15" max="15" width="14.375" customWidth="1"/>
    <col min="16" max="16" width="3.625" style="1" customWidth="1"/>
    <col min="17" max="17" width="4.375" style="1" customWidth="1"/>
    <col min="18" max="18" width="6.375" style="1" customWidth="1"/>
    <col min="19" max="19" width="14.375" customWidth="1"/>
    <col min="20" max="20" width="3.625" style="1" customWidth="1"/>
    <col min="21" max="21" width="4.375" style="1" customWidth="1"/>
    <col min="22" max="22" width="9.375" hidden="1" customWidth="1"/>
    <col min="23" max="23" width="15.375" customWidth="1"/>
    <col min="24" max="24" width="12.875" customWidth="1"/>
  </cols>
  <sheetData>
    <row r="1" spans="1:24" ht="33.75" customHeight="1" x14ac:dyDescent="0.15">
      <c r="B1" s="4" t="s">
        <v>33</v>
      </c>
      <c r="C1" s="4"/>
    </row>
    <row r="2" spans="1:24" ht="9" customHeight="1" x14ac:dyDescent="0.15"/>
    <row r="3" spans="1:24" ht="36.75" customHeight="1" x14ac:dyDescent="0.15">
      <c r="B3" s="12" t="s">
        <v>20</v>
      </c>
      <c r="C3" s="24" t="s">
        <v>21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13"/>
      <c r="W3" s="12" t="s">
        <v>22</v>
      </c>
      <c r="X3" s="12" t="s">
        <v>23</v>
      </c>
    </row>
    <row r="4" spans="1:24" ht="35.25" customHeight="1" x14ac:dyDescent="0.15">
      <c r="A4">
        <v>5</v>
      </c>
      <c r="B4" s="19" t="s">
        <v>24</v>
      </c>
      <c r="C4" s="14" t="str">
        <f>TEXT($A5/86400,"m分ss秒")</f>
        <v>3分00秒</v>
      </c>
      <c r="D4" s="14" t="s">
        <v>16</v>
      </c>
      <c r="E4" s="14">
        <v>4</v>
      </c>
      <c r="F4" s="14" t="s">
        <v>25</v>
      </c>
      <c r="G4" s="14" t="str">
        <f>TEXT(F5/86400,"m分ss秒")</f>
        <v>2分55秒</v>
      </c>
      <c r="H4" s="14" t="s">
        <v>26</v>
      </c>
      <c r="I4" s="14">
        <v>4</v>
      </c>
      <c r="J4" s="14" t="s">
        <v>15</v>
      </c>
      <c r="K4" s="14" t="str">
        <f>TEXT(J5/86400,"m分ss秒")</f>
        <v>2分50秒</v>
      </c>
      <c r="L4" s="14" t="s">
        <v>26</v>
      </c>
      <c r="M4" s="14">
        <v>4</v>
      </c>
      <c r="N4" s="14" t="s">
        <v>25</v>
      </c>
      <c r="O4" s="14" t="str">
        <f>TEXT(N5/86400,"m分ss秒")</f>
        <v>2分45秒</v>
      </c>
      <c r="P4" s="14" t="s">
        <v>16</v>
      </c>
      <c r="Q4" s="14">
        <v>4</v>
      </c>
      <c r="R4" s="14" t="s">
        <v>15</v>
      </c>
      <c r="S4" s="14" t="str">
        <f>TEXT(R5/86400,"m分ss秒")</f>
        <v>2分40秒</v>
      </c>
      <c r="T4" s="14" t="s">
        <v>16</v>
      </c>
      <c r="U4" s="15">
        <v>4</v>
      </c>
      <c r="V4" s="16" t="str">
        <f>TEXT((A5*E4+F5*I4+J5*M4+N5*Q4+R5*U4)/86400,"mm:ss")</f>
        <v>56:40</v>
      </c>
      <c r="W4" s="21" t="s">
        <v>27</v>
      </c>
      <c r="X4" s="21" t="str">
        <f>CONCATENATE(0.7*(E4+I4+M4+Q4+U4),"キロ")</f>
        <v>14キロ</v>
      </c>
    </row>
    <row r="5" spans="1:24" ht="35.25" customHeight="1" x14ac:dyDescent="0.15">
      <c r="A5">
        <v>180</v>
      </c>
      <c r="B5" s="20"/>
      <c r="C5" s="22" t="str">
        <f>CONCATENATE("【",TEXT(($A5/7*10)/86400,"m分ss秒"),"/キロ】")</f>
        <v>【4分17秒/キロ】</v>
      </c>
      <c r="D5" s="22"/>
      <c r="E5" s="22"/>
      <c r="F5" s="17">
        <f>$A5-$A4</f>
        <v>175</v>
      </c>
      <c r="G5" s="22" t="str">
        <f>CONCATENATE("【",TEXT((F5/7*10)/86400,"m分ss秒"),"/キロ】")</f>
        <v>【4分10秒/キロ】</v>
      </c>
      <c r="H5" s="22"/>
      <c r="I5" s="22"/>
      <c r="J5" s="17">
        <f>$A5-$A4*2</f>
        <v>170</v>
      </c>
      <c r="K5" s="22" t="str">
        <f>CONCATENATE("【",TEXT((J5/7*10)/86400,"m分ss秒"),"/キロ】")</f>
        <v>【4分03秒/キロ】</v>
      </c>
      <c r="L5" s="22"/>
      <c r="M5" s="22"/>
      <c r="N5" s="17">
        <f>$A5-$A4*3</f>
        <v>165</v>
      </c>
      <c r="O5" s="22" t="str">
        <f>CONCATENATE("【",TEXT((N5/7*10)/86400,"m分ss秒"),"/キロ】")</f>
        <v>【3分56秒/キロ】</v>
      </c>
      <c r="P5" s="22"/>
      <c r="Q5" s="22"/>
      <c r="R5" s="17">
        <f>$A5-$A4*4</f>
        <v>160</v>
      </c>
      <c r="S5" s="22" t="str">
        <f>CONCATENATE("【",TEXT((R5/7*10)/86400,"m分ss秒"),"/キロ】")</f>
        <v>【3分49秒/キロ】</v>
      </c>
      <c r="T5" s="22"/>
      <c r="U5" s="23"/>
      <c r="V5" s="16"/>
      <c r="W5" s="21"/>
      <c r="X5" s="21"/>
    </row>
    <row r="6" spans="1:24" ht="35.25" customHeight="1" x14ac:dyDescent="0.15">
      <c r="A6">
        <v>5</v>
      </c>
      <c r="B6" s="19" t="s">
        <v>5</v>
      </c>
      <c r="C6" s="14" t="str">
        <f>TEXT($A7/86400,"m分ss秒")</f>
        <v>3分10秒</v>
      </c>
      <c r="D6" s="14" t="s">
        <v>16</v>
      </c>
      <c r="E6" s="14">
        <v>4</v>
      </c>
      <c r="F6" s="14" t="s">
        <v>15</v>
      </c>
      <c r="G6" s="14" t="str">
        <f>TEXT(F7/86400,"m分ss秒")</f>
        <v>3分05秒</v>
      </c>
      <c r="H6" s="14" t="s">
        <v>16</v>
      </c>
      <c r="I6" s="14">
        <v>4</v>
      </c>
      <c r="J6" s="14" t="s">
        <v>15</v>
      </c>
      <c r="K6" s="14" t="str">
        <f>TEXT(J7/86400,"m分ss秒")</f>
        <v>3分00秒</v>
      </c>
      <c r="L6" s="14" t="s">
        <v>16</v>
      </c>
      <c r="M6" s="14">
        <v>4</v>
      </c>
      <c r="N6" s="14" t="s">
        <v>15</v>
      </c>
      <c r="O6" s="14" t="str">
        <f>TEXT(N7/86400,"m分ss秒")</f>
        <v>2分55秒</v>
      </c>
      <c r="P6" s="14" t="s">
        <v>16</v>
      </c>
      <c r="Q6" s="14">
        <v>4</v>
      </c>
      <c r="R6" s="14" t="s">
        <v>15</v>
      </c>
      <c r="S6" s="14" t="str">
        <f>TEXT(R7/86400,"m分ss秒")</f>
        <v>2分50秒</v>
      </c>
      <c r="T6" s="14" t="s">
        <v>16</v>
      </c>
      <c r="U6" s="15">
        <v>3</v>
      </c>
      <c r="V6" s="16" t="str">
        <f>TEXT((A7*E6+F7*I6+J7*M6+N7*Q6+R7*U6)/86400,"mm:ss")</f>
        <v>57:10</v>
      </c>
      <c r="W6" s="21" t="s">
        <v>27</v>
      </c>
      <c r="X6" s="21" t="str">
        <f>CONCATENATE(0.7*(E6+I6+M6+Q6+U6),"キロ")</f>
        <v>13.3キロ</v>
      </c>
    </row>
    <row r="7" spans="1:24" ht="35.25" customHeight="1" x14ac:dyDescent="0.15">
      <c r="A7">
        <v>190</v>
      </c>
      <c r="B7" s="20"/>
      <c r="C7" s="22" t="str">
        <f>CONCATENATE("【",TEXT(($A7/7*10)/86400,"m分ss秒"),"/キロ】")</f>
        <v>【4分31秒/キロ】</v>
      </c>
      <c r="D7" s="22"/>
      <c r="E7" s="22"/>
      <c r="F7" s="17">
        <f>$A7-$A6</f>
        <v>185</v>
      </c>
      <c r="G7" s="22" t="str">
        <f>CONCATENATE("【",TEXT((F7/7*10)/86400,"m分ss秒"),"/キロ】")</f>
        <v>【4分24秒/キロ】</v>
      </c>
      <c r="H7" s="22"/>
      <c r="I7" s="22"/>
      <c r="J7" s="17">
        <f>$A7-$A6*2</f>
        <v>180</v>
      </c>
      <c r="K7" s="22" t="str">
        <f>CONCATENATE("【",TEXT((J7/7*10)/86400,"m分ss秒"),"/キロ】")</f>
        <v>【4分17秒/キロ】</v>
      </c>
      <c r="L7" s="22"/>
      <c r="M7" s="22"/>
      <c r="N7" s="17">
        <f>$A7-$A6*3</f>
        <v>175</v>
      </c>
      <c r="O7" s="22" t="str">
        <f>CONCATENATE("【",TEXT((N7/7*10)/86400,"m分ss秒"),"/キロ】")</f>
        <v>【4分10秒/キロ】</v>
      </c>
      <c r="P7" s="22"/>
      <c r="Q7" s="22"/>
      <c r="R7" s="17">
        <f>$A7-$A6*4</f>
        <v>170</v>
      </c>
      <c r="S7" s="22" t="str">
        <f>CONCATENATE("【",TEXT((R7/7*10)/86400,"m分ss秒"),"/キロ】")</f>
        <v>【4分03秒/キロ】</v>
      </c>
      <c r="T7" s="22"/>
      <c r="U7" s="23"/>
      <c r="V7" s="16"/>
      <c r="W7" s="21"/>
      <c r="X7" s="21"/>
    </row>
    <row r="8" spans="1:24" ht="35.25" customHeight="1" x14ac:dyDescent="0.15">
      <c r="A8">
        <v>5</v>
      </c>
      <c r="B8" s="19" t="s">
        <v>7</v>
      </c>
      <c r="C8" s="14" t="str">
        <f>TEXT($A9/86400,"m分ss秒")</f>
        <v>3分25秒</v>
      </c>
      <c r="D8" s="14" t="s">
        <v>16</v>
      </c>
      <c r="E8" s="14">
        <v>4</v>
      </c>
      <c r="F8" s="14" t="s">
        <v>15</v>
      </c>
      <c r="G8" s="14" t="str">
        <f>TEXT(F9/86400,"m分ss秒")</f>
        <v>3分20秒</v>
      </c>
      <c r="H8" s="14" t="s">
        <v>16</v>
      </c>
      <c r="I8" s="14">
        <v>4</v>
      </c>
      <c r="J8" s="14" t="s">
        <v>15</v>
      </c>
      <c r="K8" s="14" t="str">
        <f>TEXT(J9/86400,"m分ss秒")</f>
        <v>3分15秒</v>
      </c>
      <c r="L8" s="14" t="s">
        <v>16</v>
      </c>
      <c r="M8" s="14">
        <v>4</v>
      </c>
      <c r="N8" s="14" t="s">
        <v>15</v>
      </c>
      <c r="O8" s="14" t="str">
        <f>TEXT(N9/86400,"m分ss秒")</f>
        <v>3分10秒</v>
      </c>
      <c r="P8" s="14" t="s">
        <v>16</v>
      </c>
      <c r="Q8" s="14">
        <v>3</v>
      </c>
      <c r="R8" s="14" t="s">
        <v>15</v>
      </c>
      <c r="S8" s="14" t="str">
        <f>TEXT(R9/86400,"m分ss秒")</f>
        <v>3分05秒</v>
      </c>
      <c r="T8" s="14" t="s">
        <v>16</v>
      </c>
      <c r="U8" s="15">
        <v>3</v>
      </c>
      <c r="V8" s="16" t="str">
        <f>TEXT((A9*E8+F9*I8+J9*M8+N9*Q8+R9*U8)/86400,"mm:ss")</f>
        <v>58:45</v>
      </c>
      <c r="W8" s="21" t="s">
        <v>27</v>
      </c>
      <c r="X8" s="21" t="str">
        <f>CONCATENATE(0.7*(E8+I8+M8+Q8+U8),"キロ")</f>
        <v>12.6キロ</v>
      </c>
    </row>
    <row r="9" spans="1:24" ht="35.25" customHeight="1" x14ac:dyDescent="0.15">
      <c r="A9">
        <v>205</v>
      </c>
      <c r="B9" s="20"/>
      <c r="C9" s="22" t="str">
        <f>CONCATENATE("【",TEXT(($A9/7*10)/86400,"m分ss秒"),"/キロ】")</f>
        <v>【4分53秒/キロ】</v>
      </c>
      <c r="D9" s="22"/>
      <c r="E9" s="22"/>
      <c r="F9" s="17">
        <f>$A9-$A8</f>
        <v>200</v>
      </c>
      <c r="G9" s="22" t="str">
        <f>CONCATENATE("【",TEXT((F9/7*10)/86400,"m分ss秒"),"/キロ】")</f>
        <v>【4分46秒/キロ】</v>
      </c>
      <c r="H9" s="22"/>
      <c r="I9" s="22"/>
      <c r="J9" s="17">
        <f>$A9-$A8*2</f>
        <v>195</v>
      </c>
      <c r="K9" s="22" t="str">
        <f>CONCATENATE("【",TEXT((J9/7*10)/86400,"m分ss秒"),"/キロ】")</f>
        <v>【4分39秒/キロ】</v>
      </c>
      <c r="L9" s="22"/>
      <c r="M9" s="22"/>
      <c r="N9" s="17">
        <f>$A9-$A8*3</f>
        <v>190</v>
      </c>
      <c r="O9" s="22" t="str">
        <f>CONCATENATE("【",TEXT((N9/7*10)/86400,"m分ss秒"),"/キロ】")</f>
        <v>【4分31秒/キロ】</v>
      </c>
      <c r="P9" s="22"/>
      <c r="Q9" s="22"/>
      <c r="R9" s="17">
        <f>$A9-$A8*4</f>
        <v>185</v>
      </c>
      <c r="S9" s="22" t="str">
        <f>CONCATENATE("【",TEXT((R9/7*10)/86400,"m分ss秒"),"/キロ】")</f>
        <v>【4分24秒/キロ】</v>
      </c>
      <c r="T9" s="22"/>
      <c r="U9" s="23"/>
      <c r="V9" s="16"/>
      <c r="W9" s="21"/>
      <c r="X9" s="21"/>
    </row>
    <row r="10" spans="1:24" ht="35.25" customHeight="1" x14ac:dyDescent="0.15">
      <c r="A10">
        <v>5</v>
      </c>
      <c r="B10" s="19" t="s">
        <v>9</v>
      </c>
      <c r="C10" s="14" t="str">
        <f>TEXT($A11/86400,"m分ss秒")</f>
        <v>3分40秒</v>
      </c>
      <c r="D10" s="14" t="s">
        <v>16</v>
      </c>
      <c r="E10" s="14">
        <v>4</v>
      </c>
      <c r="F10" s="14" t="s">
        <v>15</v>
      </c>
      <c r="G10" s="14" t="str">
        <f>TEXT(F11/86400,"m分ss秒")</f>
        <v>3分35秒</v>
      </c>
      <c r="H10" s="14" t="s">
        <v>16</v>
      </c>
      <c r="I10" s="14">
        <v>3</v>
      </c>
      <c r="J10" s="14" t="s">
        <v>15</v>
      </c>
      <c r="K10" s="14" t="str">
        <f>TEXT(J11/86400,"m分ss秒")</f>
        <v>3分30秒</v>
      </c>
      <c r="L10" s="14" t="s">
        <v>16</v>
      </c>
      <c r="M10" s="14">
        <v>3</v>
      </c>
      <c r="N10" s="14" t="s">
        <v>15</v>
      </c>
      <c r="O10" s="14" t="str">
        <f>TEXT(N11/86400,"m分ss秒")</f>
        <v>3分25秒</v>
      </c>
      <c r="P10" s="14" t="s">
        <v>16</v>
      </c>
      <c r="Q10" s="14">
        <v>3</v>
      </c>
      <c r="R10" s="14" t="s">
        <v>15</v>
      </c>
      <c r="S10" s="14" t="str">
        <f>TEXT(R11/86400,"m分ss秒")</f>
        <v>3分20秒</v>
      </c>
      <c r="T10" s="14" t="s">
        <v>16</v>
      </c>
      <c r="U10" s="15">
        <v>3</v>
      </c>
      <c r="V10" s="16" t="str">
        <f>TEXT((A11*E10+F11*I10+J11*M10+N11*Q10+R11*U10)/86400,"mm:ss")</f>
        <v>56:10</v>
      </c>
      <c r="W10" s="21" t="s">
        <v>28</v>
      </c>
      <c r="X10" s="21" t="str">
        <f>CONCATENATE(0.7*(E10+I10+M10+Q10+U10),"キロ")</f>
        <v>11.2キロ</v>
      </c>
    </row>
    <row r="11" spans="1:24" ht="35.25" customHeight="1" x14ac:dyDescent="0.15">
      <c r="A11">
        <v>220</v>
      </c>
      <c r="B11" s="20"/>
      <c r="C11" s="22" t="str">
        <f>CONCATENATE("【",TEXT(($A11/7*10)/86400,"m分ss秒"),"/キロ】")</f>
        <v>【5分14秒/キロ】</v>
      </c>
      <c r="D11" s="22"/>
      <c r="E11" s="22"/>
      <c r="F11" s="17">
        <f>$A11-$A10</f>
        <v>215</v>
      </c>
      <c r="G11" s="22" t="str">
        <f>CONCATENATE("【",TEXT((F11/7*10)/86400,"m分ss秒"),"/キロ】")</f>
        <v>【5分07秒/キロ】</v>
      </c>
      <c r="H11" s="22"/>
      <c r="I11" s="22"/>
      <c r="J11" s="17">
        <f>$A11-$A10*2</f>
        <v>210</v>
      </c>
      <c r="K11" s="22" t="str">
        <f>CONCATENATE("【",TEXT((J11/7*10)/86400,"m分ss秒"),"/キロ】")</f>
        <v>【5分00秒/キロ】</v>
      </c>
      <c r="L11" s="22"/>
      <c r="M11" s="22"/>
      <c r="N11" s="17">
        <f>$A11-$A10*3</f>
        <v>205</v>
      </c>
      <c r="O11" s="22" t="str">
        <f>CONCATENATE("【",TEXT((N11/7*10)/86400,"m分ss秒"),"/キロ】")</f>
        <v>【4分53秒/キロ】</v>
      </c>
      <c r="P11" s="22"/>
      <c r="Q11" s="22"/>
      <c r="R11" s="17">
        <f>$A11-$A10*4</f>
        <v>200</v>
      </c>
      <c r="S11" s="22" t="str">
        <f>CONCATENATE("【",TEXT((R11/7*10)/86400,"m分ss秒"),"/キロ】")</f>
        <v>【4分46秒/キロ】</v>
      </c>
      <c r="T11" s="22"/>
      <c r="U11" s="23"/>
      <c r="V11" s="16"/>
      <c r="W11" s="21"/>
      <c r="X11" s="21"/>
    </row>
    <row r="12" spans="1:24" ht="35.25" customHeight="1" x14ac:dyDescent="0.15">
      <c r="A12">
        <v>5</v>
      </c>
      <c r="B12" s="19" t="s">
        <v>17</v>
      </c>
      <c r="C12" s="14" t="str">
        <f>TEXT($A13/86400,"m分ss秒")</f>
        <v>4分00秒</v>
      </c>
      <c r="D12" s="14" t="s">
        <v>16</v>
      </c>
      <c r="E12" s="14">
        <v>3</v>
      </c>
      <c r="F12" s="14" t="s">
        <v>15</v>
      </c>
      <c r="G12" s="14" t="str">
        <f>TEXT(F13/86400,"m分ss秒")</f>
        <v>3分55秒</v>
      </c>
      <c r="H12" s="14" t="s">
        <v>16</v>
      </c>
      <c r="I12" s="14">
        <v>3</v>
      </c>
      <c r="J12" s="14" t="s">
        <v>15</v>
      </c>
      <c r="K12" s="14" t="str">
        <f>TEXT(J13/86400,"m分ss秒")</f>
        <v>3分50秒</v>
      </c>
      <c r="L12" s="14" t="s">
        <v>16</v>
      </c>
      <c r="M12" s="14">
        <v>3</v>
      </c>
      <c r="N12" s="14" t="s">
        <v>15</v>
      </c>
      <c r="O12" s="14" t="str">
        <f>TEXT(N13/86400,"m分ss秒")</f>
        <v>3分45秒</v>
      </c>
      <c r="P12" s="14" t="s">
        <v>16</v>
      </c>
      <c r="Q12" s="14">
        <v>3</v>
      </c>
      <c r="R12" s="14" t="s">
        <v>15</v>
      </c>
      <c r="S12" s="14" t="str">
        <f>TEXT(R13/86400,"m分ss秒")</f>
        <v>3分40秒</v>
      </c>
      <c r="T12" s="14" t="s">
        <v>16</v>
      </c>
      <c r="U12" s="15">
        <v>3</v>
      </c>
      <c r="V12" s="16" t="str">
        <f>TEXT((A13*E12+F13*I12+J13*M12+N13*Q12+R13*U12)/86400,"mm:ss")</f>
        <v>57:30</v>
      </c>
      <c r="W12" s="21" t="s">
        <v>28</v>
      </c>
      <c r="X12" s="21" t="str">
        <f>CONCATENATE(0.7*(E12+I12+M12+Q12+U12),"キロ")</f>
        <v>10.5キロ</v>
      </c>
    </row>
    <row r="13" spans="1:24" ht="35.25" customHeight="1" x14ac:dyDescent="0.15">
      <c r="A13">
        <v>240</v>
      </c>
      <c r="B13" s="20"/>
      <c r="C13" s="22" t="str">
        <f>CONCATENATE("【",TEXT(($A13/7*10)/86400,"m分ss秒"),"/キロ】")</f>
        <v>【5分43秒/キロ】</v>
      </c>
      <c r="D13" s="22"/>
      <c r="E13" s="22"/>
      <c r="F13" s="17">
        <f>$A13-$A12</f>
        <v>235</v>
      </c>
      <c r="G13" s="22" t="str">
        <f>CONCATENATE("【",TEXT((F13/7*10)/86400,"m分ss秒"),"/キロ】")</f>
        <v>【5分36秒/キロ】</v>
      </c>
      <c r="H13" s="22"/>
      <c r="I13" s="22"/>
      <c r="J13" s="17">
        <f>$A13-$A12*2</f>
        <v>230</v>
      </c>
      <c r="K13" s="22" t="str">
        <f>CONCATENATE("【",TEXT((J13/7*10)/86400,"m分ss秒"),"/キロ】")</f>
        <v>【5分29秒/キロ】</v>
      </c>
      <c r="L13" s="22"/>
      <c r="M13" s="22"/>
      <c r="N13" s="17">
        <f>$A13-$A12*3</f>
        <v>225</v>
      </c>
      <c r="O13" s="22" t="str">
        <f>CONCATENATE("【",TEXT((N13/7*10)/86400,"m分ss秒"),"/キロ】")</f>
        <v>【5分21秒/キロ】</v>
      </c>
      <c r="P13" s="22"/>
      <c r="Q13" s="22"/>
      <c r="R13" s="17">
        <f>$A13-$A12*4</f>
        <v>220</v>
      </c>
      <c r="S13" s="22" t="str">
        <f>CONCATENATE("【",TEXT((R13/7*10)/86400,"m分ss秒"),"/キロ】")</f>
        <v>【5分14秒/キロ】</v>
      </c>
      <c r="T13" s="22"/>
      <c r="U13" s="23"/>
      <c r="V13" s="16"/>
      <c r="W13" s="21"/>
      <c r="X13" s="21"/>
    </row>
    <row r="14" spans="1:24" ht="35.25" customHeight="1" x14ac:dyDescent="0.15">
      <c r="A14">
        <v>5</v>
      </c>
      <c r="B14" s="19" t="s">
        <v>11</v>
      </c>
      <c r="C14" s="14" t="str">
        <f>TEXT($A15/86400,"m分ss秒")</f>
        <v>4分20秒</v>
      </c>
      <c r="D14" s="14" t="s">
        <v>16</v>
      </c>
      <c r="E14" s="14">
        <v>3</v>
      </c>
      <c r="F14" s="14" t="s">
        <v>15</v>
      </c>
      <c r="G14" s="14" t="str">
        <f>TEXT(F15/86400,"m分ss秒")</f>
        <v>4分15秒</v>
      </c>
      <c r="H14" s="14" t="s">
        <v>16</v>
      </c>
      <c r="I14" s="14">
        <v>3</v>
      </c>
      <c r="J14" s="14" t="s">
        <v>15</v>
      </c>
      <c r="K14" s="14" t="str">
        <f>TEXT(J15/86400,"m分ss秒")</f>
        <v>4分10秒</v>
      </c>
      <c r="L14" s="14" t="s">
        <v>16</v>
      </c>
      <c r="M14" s="14">
        <v>3</v>
      </c>
      <c r="N14" s="14" t="s">
        <v>15</v>
      </c>
      <c r="O14" s="14" t="str">
        <f>TEXT(N15/86400,"m分ss秒")</f>
        <v>4分05秒</v>
      </c>
      <c r="P14" s="14" t="s">
        <v>16</v>
      </c>
      <c r="Q14" s="14">
        <v>3</v>
      </c>
      <c r="R14" s="14" t="s">
        <v>15</v>
      </c>
      <c r="S14" s="14" t="str">
        <f>TEXT(R15/86400,"m分ss秒")</f>
        <v>4分00秒</v>
      </c>
      <c r="T14" s="14" t="s">
        <v>16</v>
      </c>
      <c r="U14" s="15">
        <v>2</v>
      </c>
      <c r="V14" s="16" t="str">
        <f>TEXT((A15*E14+F15*I14+J15*M14+N15*Q14+R15*U14)/86400,"mm:ss")</f>
        <v>58:30</v>
      </c>
      <c r="W14" s="21" t="s">
        <v>29</v>
      </c>
      <c r="X14" s="21" t="str">
        <f>CONCATENATE(0.7*(E14+I14+M14+Q14+U14),"キロ")</f>
        <v>9.8キロ</v>
      </c>
    </row>
    <row r="15" spans="1:24" ht="35.25" customHeight="1" x14ac:dyDescent="0.15">
      <c r="A15">
        <v>260</v>
      </c>
      <c r="B15" s="20"/>
      <c r="C15" s="22" t="str">
        <f>CONCATENATE("【",TEXT(($A15/7*10)/86400,"m分ss秒"),"/キロ】")</f>
        <v>【6分11秒/キロ】</v>
      </c>
      <c r="D15" s="22"/>
      <c r="E15" s="22"/>
      <c r="F15" s="17">
        <f>$A15-$A14</f>
        <v>255</v>
      </c>
      <c r="G15" s="22" t="str">
        <f>CONCATENATE("【",TEXT((F15/7*10)/86400,"m分ss秒"),"/キロ】")</f>
        <v>【6分04秒/キロ】</v>
      </c>
      <c r="H15" s="22"/>
      <c r="I15" s="22"/>
      <c r="J15" s="17">
        <f>$A15-$A14*2</f>
        <v>250</v>
      </c>
      <c r="K15" s="22" t="str">
        <f>CONCATENATE("【",TEXT((J15/7*10)/86400,"m分ss秒"),"/キロ】")</f>
        <v>【5分57秒/キロ】</v>
      </c>
      <c r="L15" s="22"/>
      <c r="M15" s="22"/>
      <c r="N15" s="17">
        <f>$A15-$A14*3</f>
        <v>245</v>
      </c>
      <c r="O15" s="22" t="str">
        <f>CONCATENATE("【",TEXT((N15/7*10)/86400,"m分ss秒"),"/キロ】")</f>
        <v>【5分50秒/キロ】</v>
      </c>
      <c r="P15" s="22"/>
      <c r="Q15" s="22"/>
      <c r="R15" s="17">
        <f>$A15-$A14*4</f>
        <v>240</v>
      </c>
      <c r="S15" s="22" t="str">
        <f>CONCATENATE("【",TEXT((R15/7*10)/86400,"m分ss秒"),"/キロ】")</f>
        <v>【5分43秒/キロ】</v>
      </c>
      <c r="T15" s="22"/>
      <c r="U15" s="23"/>
      <c r="V15" s="16"/>
      <c r="W15" s="21"/>
      <c r="X15" s="21"/>
    </row>
    <row r="16" spans="1:24" ht="35.25" customHeight="1" x14ac:dyDescent="0.15">
      <c r="A16">
        <v>5</v>
      </c>
      <c r="B16" s="19" t="s">
        <v>30</v>
      </c>
      <c r="C16" s="14" t="str">
        <f>TEXT($A17/86400,"m分ss秒")</f>
        <v>4分40秒</v>
      </c>
      <c r="D16" s="14" t="s">
        <v>16</v>
      </c>
      <c r="E16" s="14">
        <v>3</v>
      </c>
      <c r="F16" s="14" t="s">
        <v>15</v>
      </c>
      <c r="G16" s="14" t="str">
        <f>TEXT(F17/86400,"m分ss秒")</f>
        <v>4分35秒</v>
      </c>
      <c r="H16" s="14" t="s">
        <v>16</v>
      </c>
      <c r="I16" s="14">
        <v>3</v>
      </c>
      <c r="J16" s="14" t="s">
        <v>15</v>
      </c>
      <c r="K16" s="14" t="str">
        <f>TEXT(J17/86400,"m分ss秒")</f>
        <v>4分30秒</v>
      </c>
      <c r="L16" s="14" t="s">
        <v>16</v>
      </c>
      <c r="M16" s="14">
        <v>2</v>
      </c>
      <c r="N16" s="14" t="s">
        <v>15</v>
      </c>
      <c r="O16" s="14" t="str">
        <f>TEXT(N17/86400,"m分ss秒")</f>
        <v>4分25秒</v>
      </c>
      <c r="P16" s="14" t="s">
        <v>16</v>
      </c>
      <c r="Q16" s="14">
        <v>2</v>
      </c>
      <c r="R16" s="14" t="s">
        <v>15</v>
      </c>
      <c r="S16" s="14" t="str">
        <f>TEXT(R17/86400,"m分ss秒")</f>
        <v>4分20秒</v>
      </c>
      <c r="T16" s="14" t="s">
        <v>16</v>
      </c>
      <c r="U16" s="15">
        <v>2</v>
      </c>
      <c r="V16" s="16" t="str">
        <f>TEXT((A17*E16+F17*I16+J17*M16+N17*Q16+R17*U16)/86400,"mm:ss")</f>
        <v>54:15</v>
      </c>
      <c r="W16" s="21" t="s">
        <v>31</v>
      </c>
      <c r="X16" s="21" t="str">
        <f>CONCATENATE(0.7*(E16+I16+M16+Q16+U16),"キロ")</f>
        <v>8.4キロ</v>
      </c>
    </row>
    <row r="17" spans="1:24" ht="35.25" customHeight="1" x14ac:dyDescent="0.15">
      <c r="A17">
        <v>280</v>
      </c>
      <c r="B17" s="20"/>
      <c r="C17" s="22" t="str">
        <f>CONCATENATE("【",TEXT(($A17/7*10)/86400,"m分ss秒"),"/キロ】")</f>
        <v>【6分40秒/キロ】</v>
      </c>
      <c r="D17" s="22"/>
      <c r="E17" s="22"/>
      <c r="F17" s="17">
        <f>$A17-$A16</f>
        <v>275</v>
      </c>
      <c r="G17" s="22" t="str">
        <f>CONCATENATE("【",TEXT((F17/7*10)/86400,"m分ss秒"),"/キロ】")</f>
        <v>【6分33秒/キロ】</v>
      </c>
      <c r="H17" s="22"/>
      <c r="I17" s="22"/>
      <c r="J17" s="17">
        <f>$A17-$A16*2</f>
        <v>270</v>
      </c>
      <c r="K17" s="22" t="str">
        <f>CONCATENATE("【",TEXT((J17/7*10)/86400,"m分ss秒"),"/キロ】")</f>
        <v>【6分26秒/キロ】</v>
      </c>
      <c r="L17" s="22"/>
      <c r="M17" s="22"/>
      <c r="N17" s="17">
        <f>$A17-$A16*3</f>
        <v>265</v>
      </c>
      <c r="O17" s="22" t="str">
        <f>CONCATENATE("【",TEXT((N17/7*10)/86400,"m分ss秒"),"/キロ】")</f>
        <v>【6分19秒/キロ】</v>
      </c>
      <c r="P17" s="22"/>
      <c r="Q17" s="22"/>
      <c r="R17" s="17">
        <f>$A17-$A16*4</f>
        <v>260</v>
      </c>
      <c r="S17" s="22" t="str">
        <f>CONCATENATE("【",TEXT((R17/7*10)/86400,"m分ss秒"),"/キロ】")</f>
        <v>【6分11秒/キロ】</v>
      </c>
      <c r="T17" s="22"/>
      <c r="U17" s="23"/>
      <c r="V17" s="16"/>
      <c r="W17" s="21"/>
      <c r="X17" s="21"/>
    </row>
    <row r="18" spans="1:24" ht="35.25" customHeight="1" x14ac:dyDescent="0.15">
      <c r="A18">
        <v>5</v>
      </c>
      <c r="B18" s="19" t="s">
        <v>32</v>
      </c>
      <c r="C18" s="14" t="str">
        <f>TEXT($A19/86400,"m分ss秒")</f>
        <v>5分00秒</v>
      </c>
      <c r="D18" s="14" t="s">
        <v>16</v>
      </c>
      <c r="E18" s="14">
        <v>3</v>
      </c>
      <c r="F18" s="14" t="s">
        <v>15</v>
      </c>
      <c r="G18" s="14" t="str">
        <f>TEXT(F19/86400,"m分ss秒")</f>
        <v>4分55秒</v>
      </c>
      <c r="H18" s="14" t="s">
        <v>16</v>
      </c>
      <c r="I18" s="14">
        <v>2</v>
      </c>
      <c r="J18" s="14" t="s">
        <v>15</v>
      </c>
      <c r="K18" s="14" t="str">
        <f>TEXT(J19/86400,"m分ss秒")</f>
        <v>4分50秒</v>
      </c>
      <c r="L18" s="14" t="s">
        <v>16</v>
      </c>
      <c r="M18" s="14">
        <v>2</v>
      </c>
      <c r="N18" s="14" t="s">
        <v>15</v>
      </c>
      <c r="O18" s="14" t="str">
        <f>TEXT(N19/86400,"m分ss秒")</f>
        <v>4分45秒</v>
      </c>
      <c r="P18" s="14" t="s">
        <v>16</v>
      </c>
      <c r="Q18" s="14">
        <v>2</v>
      </c>
      <c r="R18" s="14" t="s">
        <v>15</v>
      </c>
      <c r="S18" s="14" t="str">
        <f>TEXT(R19/86400,"m分ss秒")</f>
        <v>4分40秒</v>
      </c>
      <c r="T18" s="14" t="s">
        <v>16</v>
      </c>
      <c r="U18" s="15">
        <v>2</v>
      </c>
      <c r="V18" s="16" t="str">
        <f>TEXT((A19*E18+F19*I18+J19*M18+N19*Q18+R19*U18)/86400,"mm:ss")</f>
        <v>53:20</v>
      </c>
      <c r="W18" s="21" t="s">
        <v>31</v>
      </c>
      <c r="X18" s="21" t="str">
        <f>CONCATENATE(0.7*(E18+I18+M18+Q18+U18),"キロ")</f>
        <v>7.7キロ</v>
      </c>
    </row>
    <row r="19" spans="1:24" ht="35.25" customHeight="1" x14ac:dyDescent="0.15">
      <c r="A19">
        <v>300</v>
      </c>
      <c r="B19" s="20"/>
      <c r="C19" s="22" t="str">
        <f>CONCATENATE("【",TEXT(($A19/7*10)/86400,"m分ss秒"),"/キロ】")</f>
        <v>【7分09秒/キロ】</v>
      </c>
      <c r="D19" s="22"/>
      <c r="E19" s="22"/>
      <c r="F19" s="17">
        <f>$A19-$A18</f>
        <v>295</v>
      </c>
      <c r="G19" s="22" t="str">
        <f>CONCATENATE("【",TEXT((F19/7*10)/86400,"m分ss秒"),"/キロ】")</f>
        <v>【7分01秒/キロ】</v>
      </c>
      <c r="H19" s="22"/>
      <c r="I19" s="22"/>
      <c r="J19" s="17">
        <f>$A19-$A18*2</f>
        <v>290</v>
      </c>
      <c r="K19" s="22" t="str">
        <f>CONCATENATE("【",TEXT((J19/7*10)/86400,"m分ss秒"),"/キロ】")</f>
        <v>【6分54秒/キロ】</v>
      </c>
      <c r="L19" s="22"/>
      <c r="M19" s="22"/>
      <c r="N19" s="17">
        <f>$A19-$A18*3</f>
        <v>285</v>
      </c>
      <c r="O19" s="22" t="str">
        <f>CONCATENATE("【",TEXT((N19/7*10)/86400,"m分ss秒"),"/キロ】")</f>
        <v>【6分47秒/キロ】</v>
      </c>
      <c r="P19" s="22"/>
      <c r="Q19" s="22"/>
      <c r="R19" s="17">
        <f>$A19-$A18*4</f>
        <v>280</v>
      </c>
      <c r="S19" s="22" t="str">
        <f>CONCATENATE("【",TEXT((R19/7*10)/86400,"m分ss秒"),"/キロ】")</f>
        <v>【6分40秒/キロ】</v>
      </c>
      <c r="T19" s="22"/>
      <c r="U19" s="23"/>
      <c r="V19" s="16"/>
      <c r="W19" s="21"/>
      <c r="X19" s="21"/>
    </row>
  </sheetData>
  <mergeCells count="65">
    <mergeCell ref="C3:U3"/>
    <mergeCell ref="B4:B5"/>
    <mergeCell ref="W4:W5"/>
    <mergeCell ref="X4:X5"/>
    <mergeCell ref="C5:E5"/>
    <mergeCell ref="G5:I5"/>
    <mergeCell ref="K5:M5"/>
    <mergeCell ref="O5:Q5"/>
    <mergeCell ref="S5:U5"/>
    <mergeCell ref="B6:B7"/>
    <mergeCell ref="W6:W7"/>
    <mergeCell ref="X6:X7"/>
    <mergeCell ref="C7:E7"/>
    <mergeCell ref="G7:I7"/>
    <mergeCell ref="K7:M7"/>
    <mergeCell ref="O7:Q7"/>
    <mergeCell ref="S7:U7"/>
    <mergeCell ref="B8:B9"/>
    <mergeCell ref="W8:W9"/>
    <mergeCell ref="X8:X9"/>
    <mergeCell ref="C9:E9"/>
    <mergeCell ref="G9:I9"/>
    <mergeCell ref="K9:M9"/>
    <mergeCell ref="O9:Q9"/>
    <mergeCell ref="S9:U9"/>
    <mergeCell ref="B10:B11"/>
    <mergeCell ref="W10:W11"/>
    <mergeCell ref="X10:X11"/>
    <mergeCell ref="C11:E11"/>
    <mergeCell ref="G11:I11"/>
    <mergeCell ref="K11:M11"/>
    <mergeCell ref="O11:Q11"/>
    <mergeCell ref="S11:U11"/>
    <mergeCell ref="B12:B13"/>
    <mergeCell ref="W12:W13"/>
    <mergeCell ref="X12:X13"/>
    <mergeCell ref="C13:E13"/>
    <mergeCell ref="G13:I13"/>
    <mergeCell ref="K13:M13"/>
    <mergeCell ref="O13:Q13"/>
    <mergeCell ref="S13:U13"/>
    <mergeCell ref="B14:B15"/>
    <mergeCell ref="W14:W15"/>
    <mergeCell ref="X14:X15"/>
    <mergeCell ref="C15:E15"/>
    <mergeCell ref="G15:I15"/>
    <mergeCell ref="K15:M15"/>
    <mergeCell ref="O15:Q15"/>
    <mergeCell ref="S15:U15"/>
    <mergeCell ref="B16:B17"/>
    <mergeCell ref="W16:W17"/>
    <mergeCell ref="X16:X17"/>
    <mergeCell ref="C17:E17"/>
    <mergeCell ref="G17:I17"/>
    <mergeCell ref="K17:M17"/>
    <mergeCell ref="O17:Q17"/>
    <mergeCell ref="S17:U17"/>
    <mergeCell ref="B18:B19"/>
    <mergeCell ref="W18:W19"/>
    <mergeCell ref="X18:X19"/>
    <mergeCell ref="C19:E19"/>
    <mergeCell ref="G19:I19"/>
    <mergeCell ref="K19:M19"/>
    <mergeCell ref="O19:Q19"/>
    <mergeCell ref="S19:U19"/>
  </mergeCells>
  <phoneticPr fontId="1"/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ペース走</vt:lpstr>
      <vt:lpstr>ビルドアップ走</vt:lpstr>
      <vt:lpstr>ビルドアップ走!Print_Area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ユーザー</cp:lastModifiedBy>
  <cp:lastPrinted>2017-07-04T20:38:00Z</cp:lastPrinted>
  <dcterms:created xsi:type="dcterms:W3CDTF">2017-06-11T08:34:18Z</dcterms:created>
  <dcterms:modified xsi:type="dcterms:W3CDTF">2017-07-04T20:39:20Z</dcterms:modified>
</cp:coreProperties>
</file>